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29.09.2022. Domes sēde\"/>
    </mc:Choice>
  </mc:AlternateContent>
  <bookViews>
    <workbookView xWindow="-120" yWindow="-120" windowWidth="29040" windowHeight="15840"/>
  </bookViews>
  <sheets>
    <sheet name="Mērķdotācij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G34" i="1" s="1"/>
  <c r="E34" i="1" s="1"/>
  <c r="D12" i="1"/>
  <c r="E12" i="1" s="1"/>
  <c r="F12" i="1" s="1"/>
  <c r="D13" i="1"/>
  <c r="E13" i="1" s="1"/>
  <c r="F13" i="1" s="1"/>
  <c r="D14" i="1"/>
  <c r="E14" i="1" s="1"/>
  <c r="F14" i="1" s="1"/>
  <c r="D15" i="1"/>
  <c r="E15" i="1" s="1"/>
  <c r="F15" i="1" s="1"/>
  <c r="D16" i="1"/>
  <c r="E16" i="1" s="1"/>
  <c r="F16" i="1" s="1"/>
  <c r="D17" i="1"/>
  <c r="E17" i="1" s="1"/>
  <c r="F17" i="1" s="1"/>
  <c r="D18" i="1"/>
  <c r="E18" i="1" s="1"/>
  <c r="F18" i="1" s="1"/>
  <c r="D19" i="1"/>
  <c r="E19" i="1" s="1"/>
  <c r="F19" i="1" s="1"/>
  <c r="D20" i="1"/>
  <c r="E20" i="1" s="1"/>
  <c r="F20" i="1" s="1"/>
  <c r="D21" i="1"/>
  <c r="E21" i="1" s="1"/>
  <c r="F21" i="1" s="1"/>
  <c r="D22" i="1"/>
  <c r="E22" i="1" s="1"/>
  <c r="F22" i="1" s="1"/>
  <c r="D23" i="1"/>
  <c r="E23" i="1" s="1"/>
  <c r="F23" i="1" s="1"/>
  <c r="D24" i="1"/>
  <c r="E24" i="1" s="1"/>
  <c r="F24" i="1" s="1"/>
  <c r="D25" i="1"/>
  <c r="E25" i="1" s="1"/>
  <c r="F25" i="1" s="1"/>
  <c r="D26" i="1"/>
  <c r="E26" i="1" s="1"/>
  <c r="F26" i="1" s="1"/>
  <c r="D27" i="1"/>
  <c r="E27" i="1" s="1"/>
  <c r="F27" i="1" s="1"/>
  <c r="D28" i="1"/>
  <c r="E28" i="1" s="1"/>
  <c r="F28" i="1" s="1"/>
  <c r="D29" i="1"/>
  <c r="E29" i="1" s="1"/>
  <c r="F29" i="1" s="1"/>
  <c r="D30" i="1"/>
  <c r="E30" i="1" s="1"/>
  <c r="F30" i="1" s="1"/>
  <c r="D31" i="1"/>
  <c r="E31" i="1" s="1"/>
  <c r="F31" i="1" s="1"/>
  <c r="D32" i="1"/>
  <c r="E32" i="1" s="1"/>
  <c r="F32" i="1" s="1"/>
  <c r="D33" i="1"/>
  <c r="E33" i="1" s="1"/>
  <c r="F33" i="1" s="1"/>
  <c r="F34" i="1" l="1"/>
  <c r="D34" i="1"/>
  <c r="C34" i="1" s="1"/>
  <c r="C35" i="1" s="1"/>
  <c r="G27" i="1"/>
  <c r="G19" i="1"/>
  <c r="G30" i="1"/>
  <c r="H30" i="1" s="1"/>
  <c r="G17" i="1"/>
  <c r="H17" i="1" s="1"/>
  <c r="G29" i="1"/>
  <c r="H29" i="1" s="1"/>
  <c r="G24" i="1"/>
  <c r="H24" i="1" s="1"/>
  <c r="G25" i="1"/>
  <c r="H25" i="1" s="1"/>
  <c r="G23" i="1"/>
  <c r="H23" i="1" s="1"/>
  <c r="G22" i="1"/>
  <c r="H22" i="1" s="1"/>
  <c r="G21" i="1"/>
  <c r="H21" i="1" s="1"/>
  <c r="G26" i="1"/>
  <c r="H26" i="1" s="1"/>
  <c r="G14" i="1"/>
  <c r="H14" i="1" s="1"/>
  <c r="G20" i="1"/>
  <c r="H20" i="1" s="1"/>
  <c r="G13" i="1"/>
  <c r="H13" i="1" s="1"/>
  <c r="G31" i="1"/>
  <c r="H31" i="1" s="1"/>
  <c r="G32" i="1"/>
  <c r="H32" i="1" s="1"/>
  <c r="G18" i="1"/>
  <c r="H18" i="1" s="1"/>
  <c r="G28" i="1"/>
  <c r="H28" i="1" s="1"/>
  <c r="G16" i="1"/>
  <c r="H16" i="1" s="1"/>
  <c r="G33" i="1"/>
  <c r="H33" i="1" s="1"/>
  <c r="G15" i="1"/>
  <c r="H15" i="1" s="1"/>
  <c r="E35" i="1"/>
  <c r="G12" i="1"/>
  <c r="H12" i="1" s="1"/>
  <c r="D35" i="1"/>
  <c r="H19" i="1" l="1"/>
  <c r="I19" i="1" s="1"/>
  <c r="H27" i="1"/>
  <c r="I27" i="1" s="1"/>
  <c r="I25" i="1"/>
  <c r="I32" i="1"/>
  <c r="I21" i="1"/>
  <c r="I23" i="1"/>
  <c r="I15" i="1"/>
  <c r="I31" i="1"/>
  <c r="I22" i="1"/>
  <c r="I33" i="1"/>
  <c r="I13" i="1"/>
  <c r="I24" i="1"/>
  <c r="I16" i="1"/>
  <c r="I20" i="1"/>
  <c r="I29" i="1"/>
  <c r="I28" i="1"/>
  <c r="I14" i="1"/>
  <c r="I17" i="1"/>
  <c r="I18" i="1"/>
  <c r="I26" i="1"/>
  <c r="I30" i="1"/>
  <c r="I12" i="1"/>
  <c r="F35" i="1"/>
  <c r="G35" i="1" l="1"/>
  <c r="H35" i="1" l="1"/>
  <c r="I35" i="1" l="1"/>
</calcChain>
</file>

<file path=xl/sharedStrings.xml><?xml version="1.0" encoding="utf-8"?>
<sst xmlns="http://schemas.openxmlformats.org/spreadsheetml/2006/main" count="38" uniqueCount="38">
  <si>
    <t>Nr. p.k.</t>
  </si>
  <si>
    <t>Mācību iestādes nosaukums</t>
  </si>
  <si>
    <t>Stundas</t>
  </si>
  <si>
    <t>Madonas Valsts ģimnāzija</t>
  </si>
  <si>
    <t>Madonas pilsētas 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</si>
  <si>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</si>
  <si>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</si>
  <si>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</si>
  <si>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</si>
  <si>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</si>
  <si>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</si>
  <si>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</si>
  <si>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</si>
  <si>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</si>
  <si>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Madonas pilsētas PII "Kastanītis"</t>
  </si>
  <si>
    <t>Madonas pilsētas PII "Priedīte"</t>
  </si>
  <si>
    <t>Madonas pilsētas PII "Saulīte"</t>
  </si>
  <si>
    <t xml:space="preserve">Ļaudonas pagasta PII "Brīnumdārzs" </t>
  </si>
  <si>
    <t>Praulienas pagasta PII "Pasaciņa"</t>
  </si>
  <si>
    <t>Madonas bērnu un jauniešu centrs</t>
  </si>
  <si>
    <t>Cesvaines vidusskola</t>
  </si>
  <si>
    <t>Ērgļu vidusskola</t>
  </si>
  <si>
    <t>Lubānas vidusskola</t>
  </si>
  <si>
    <t>Lubānas PII "Rūķīši"</t>
  </si>
  <si>
    <t>KOPĀ</t>
  </si>
  <si>
    <t>Andreja Eglīša Ļaudonas pamatskola</t>
  </si>
  <si>
    <t>Kalsnavas pagasta PII "Lācītis Pūks"</t>
  </si>
  <si>
    <t>Mērķdotācijas sadalījums Madonas novada pašvaldības interešu izglītības programmu un sporta skolu pedagogu daļējai darba samaksai un valsts sociālās apdrošināšanas obligātajām iemaksām no 2022.gada 1.septembra līdz 31.decembrim</t>
  </si>
  <si>
    <t>Pedagogu likmes</t>
  </si>
  <si>
    <t>Tarifikācijai (likmes *900EUR)</t>
  </si>
  <si>
    <t>Kvalitātes piemaksa 1.,2.,3.kv.p. 3%</t>
  </si>
  <si>
    <t>Kopā mērķdotācija mēnesī tarifikācijā</t>
  </si>
  <si>
    <t>Mērķdotācija mēnesim ar VSAOI</t>
  </si>
  <si>
    <t>Mērķdotācija 4 mēnešiem ar VSAOI</t>
  </si>
  <si>
    <t>Pielikums</t>
  </si>
  <si>
    <t>Madonas novada pašvaldības domes</t>
  </si>
  <si>
    <t>29.09.2022. lēmumam Nr. 646</t>
  </si>
  <si>
    <t>(Prot. Nr. 21, 39.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</si>
</sst>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 applyBorder="0"/>
  </cellStyleXfs>
  <cellXfs count="2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2" fontId="4" fillId="0" borderId="1" xfId="0" applyNumberFormat="1" applyFont="1" applyBorder="1"/>
    <xf numFmtId="1" fontId="5" fillId="0" borderId="1" xfId="0" applyNumberFormat="1" applyFont="1" applyBorder="1"/>
    <xf numFmtId="0" fontId="4" fillId="0" borderId="2" xfId="0" applyFont="1" applyBorder="1"/>
    <xf numFmtId="0" fontId="5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5" fillId="0" borderId="0" xfId="0" applyNumberFormat="1" applyFont="1"/>
    <xf numFmtId="164" fontId="5" fillId="0" borderId="0" xfId="0" applyNumberFormat="1" applyFont="1"/>
    <xf numFmtId="1" fontId="4" fillId="0" borderId="1" xfId="0" applyNumberFormat="1" applyFont="1" applyBorder="1"/>
    <xf numFmtId="1" fontId="6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Normal 2" xfId="2"/>
    <cellStyle name="Parasts" xfId="0" builtinId="0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N6" sqref="N6"/>
    </sheetView>
  </sheetViews>
  <sheetFormatPr defaultRowHeight="15" x14ac:dyDescent="0.25"/>
  <cols>
    <col min="1" max="1" width="8.42578125" customWidth="1"/>
    <col min="2" max="2" width="35" style="1" customWidth="1"/>
    <col min="3" max="3" width="11.5703125" customWidth="1"/>
    <col min="4" max="4" width="10.140625" customWidth="1"/>
    <col min="5" max="5" width="14.140625" hidden="1" customWidth="1"/>
    <col min="6" max="6" width="9.7109375" hidden="1" customWidth="1"/>
    <col min="7" max="7" width="13.5703125" customWidth="1"/>
    <col min="8" max="8" width="13.42578125" customWidth="1"/>
    <col min="9" max="9" width="12.7109375" customWidth="1"/>
  </cols>
  <sheetData>
    <row r="1" spans="1:9" ht="15.75" x14ac:dyDescent="0.25">
      <c r="D1" s="5" t="s">
        <v>34</v>
      </c>
      <c r="E1" s="5"/>
      <c r="F1" s="5"/>
      <c r="G1" s="5"/>
      <c r="H1" s="5"/>
    </row>
    <row r="2" spans="1:9" ht="15.75" x14ac:dyDescent="0.25">
      <c r="D2" s="5" t="s">
        <v>35</v>
      </c>
      <c r="E2" s="5"/>
      <c r="F2" s="5"/>
      <c r="G2" s="5"/>
      <c r="H2" s="5"/>
    </row>
    <row r="3" spans="1:9" ht="15.75" x14ac:dyDescent="0.25">
      <c r="D3" s="5" t="s">
        <v>36</v>
      </c>
      <c r="E3" s="5"/>
      <c r="F3" s="5"/>
      <c r="G3" s="5"/>
      <c r="H3" s="5"/>
    </row>
    <row r="4" spans="1:9" ht="15.75" x14ac:dyDescent="0.25">
      <c r="D4" s="5" t="s">
        <v>37</v>
      </c>
      <c r="E4" s="5"/>
      <c r="F4" s="5"/>
      <c r="G4" s="5"/>
      <c r="H4" s="5"/>
    </row>
    <row r="7" spans="1:9" ht="15.75" customHeight="1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</row>
    <row r="8" spans="1:9" ht="15.75" customHeight="1" x14ac:dyDescent="0.25">
      <c r="A8" s="24"/>
      <c r="B8" s="24"/>
      <c r="C8" s="24"/>
      <c r="D8" s="24"/>
      <c r="E8" s="24"/>
      <c r="F8" s="24"/>
      <c r="G8" s="24"/>
      <c r="H8" s="24"/>
      <c r="I8" s="24"/>
    </row>
    <row r="9" spans="1:9" ht="15.75" customHeight="1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ht="15.75" x14ac:dyDescent="0.25">
      <c r="A10" s="2"/>
      <c r="B10" s="3"/>
      <c r="C10" s="4"/>
      <c r="D10" s="5"/>
      <c r="E10" s="5"/>
      <c r="F10" s="5"/>
      <c r="G10" s="5"/>
      <c r="H10" s="5"/>
      <c r="I10" s="5"/>
    </row>
    <row r="11" spans="1:9" ht="63" x14ac:dyDescent="0.25">
      <c r="A11" s="6" t="s">
        <v>0</v>
      </c>
      <c r="B11" s="7" t="s">
        <v>1</v>
      </c>
      <c r="C11" s="8" t="s">
        <v>2</v>
      </c>
      <c r="D11" s="8" t="s">
        <v>28</v>
      </c>
      <c r="E11" s="8" t="s">
        <v>29</v>
      </c>
      <c r="F11" s="8" t="s">
        <v>30</v>
      </c>
      <c r="G11" s="8" t="s">
        <v>31</v>
      </c>
      <c r="H11" s="8" t="s">
        <v>32</v>
      </c>
      <c r="I11" s="8" t="s">
        <v>33</v>
      </c>
    </row>
    <row r="12" spans="1:9" ht="15.75" x14ac:dyDescent="0.25">
      <c r="A12" s="6">
        <v>1</v>
      </c>
      <c r="B12" s="9" t="s">
        <v>20</v>
      </c>
      <c r="C12" s="10">
        <v>32</v>
      </c>
      <c r="D12" s="11">
        <f>ROUND(C12/30,3)</f>
        <v>1.0669999999999999</v>
      </c>
      <c r="E12" s="12">
        <f>D12*900</f>
        <v>960.3</v>
      </c>
      <c r="F12" s="12">
        <f>ROUND(E12*0.03,3)</f>
        <v>28.809000000000001</v>
      </c>
      <c r="G12" s="21">
        <f>E12+F12</f>
        <v>989.10899999999992</v>
      </c>
      <c r="H12" s="13">
        <f>ROUND(G12*1.2359,3)</f>
        <v>1222.44</v>
      </c>
      <c r="I12" s="13">
        <f>H12*4</f>
        <v>4889.76</v>
      </c>
    </row>
    <row r="13" spans="1:9" ht="15.75" x14ac:dyDescent="0.25">
      <c r="A13" s="6">
        <v>2</v>
      </c>
      <c r="B13" s="9" t="s">
        <v>21</v>
      </c>
      <c r="C13" s="10">
        <v>41</v>
      </c>
      <c r="D13" s="11">
        <f t="shared" ref="D13:D33" si="0">ROUND(C13/30,3)</f>
        <v>1.367</v>
      </c>
      <c r="E13" s="12">
        <f t="shared" ref="E13:E33" si="1">D13*900</f>
        <v>1230.3</v>
      </c>
      <c r="F13" s="12">
        <f t="shared" ref="F13:F33" si="2">ROUND(E13*0.03,3)</f>
        <v>36.908999999999999</v>
      </c>
      <c r="G13" s="21">
        <f t="shared" ref="G13:G33" si="3">E13+F13</f>
        <v>1267.2090000000001</v>
      </c>
      <c r="H13" s="13">
        <f t="shared" ref="H13:H33" si="4">ROUND(G13*1.2359,3)</f>
        <v>1566.144</v>
      </c>
      <c r="I13" s="13">
        <f t="shared" ref="I13:I33" si="5">H13*4</f>
        <v>6264.576</v>
      </c>
    </row>
    <row r="14" spans="1:9" ht="15.75" x14ac:dyDescent="0.25">
      <c r="A14" s="6">
        <v>3</v>
      </c>
      <c r="B14" s="9" t="s">
        <v>22</v>
      </c>
      <c r="C14" s="10">
        <v>49</v>
      </c>
      <c r="D14" s="11">
        <f t="shared" si="0"/>
        <v>1.633</v>
      </c>
      <c r="E14" s="12">
        <f t="shared" si="1"/>
        <v>1469.7</v>
      </c>
      <c r="F14" s="12">
        <f t="shared" si="2"/>
        <v>44.091000000000001</v>
      </c>
      <c r="G14" s="21">
        <f t="shared" si="3"/>
        <v>1513.7909999999999</v>
      </c>
      <c r="H14" s="13">
        <f t="shared" si="4"/>
        <v>1870.894</v>
      </c>
      <c r="I14" s="13">
        <f t="shared" si="5"/>
        <v>7483.576</v>
      </c>
    </row>
    <row r="15" spans="1:9" ht="15.75" x14ac:dyDescent="0.25">
      <c r="A15" s="6">
        <v>4</v>
      </c>
      <c r="B15" s="14" t="s">
        <v>3</v>
      </c>
      <c r="C15" s="10">
        <v>41</v>
      </c>
      <c r="D15" s="11">
        <f t="shared" si="0"/>
        <v>1.367</v>
      </c>
      <c r="E15" s="12">
        <f t="shared" si="1"/>
        <v>1230.3</v>
      </c>
      <c r="F15" s="12">
        <f t="shared" si="2"/>
        <v>36.908999999999999</v>
      </c>
      <c r="G15" s="21">
        <f t="shared" si="3"/>
        <v>1267.2090000000001</v>
      </c>
      <c r="H15" s="13">
        <f t="shared" si="4"/>
        <v>1566.144</v>
      </c>
      <c r="I15" s="13">
        <f t="shared" si="5"/>
        <v>6264.576</v>
      </c>
    </row>
    <row r="16" spans="1:9" ht="15.75" x14ac:dyDescent="0.25">
      <c r="A16" s="6">
        <v>5</v>
      </c>
      <c r="B16" s="15" t="s">
        <v>4</v>
      </c>
      <c r="C16" s="10">
        <v>51</v>
      </c>
      <c r="D16" s="11">
        <f t="shared" si="0"/>
        <v>1.7</v>
      </c>
      <c r="E16" s="12">
        <f t="shared" si="1"/>
        <v>1530</v>
      </c>
      <c r="F16" s="12">
        <f t="shared" si="2"/>
        <v>45.9</v>
      </c>
      <c r="G16" s="21">
        <f t="shared" si="3"/>
        <v>1575.9</v>
      </c>
      <c r="H16" s="13">
        <f t="shared" si="4"/>
        <v>1947.655</v>
      </c>
      <c r="I16" s="13">
        <f t="shared" si="5"/>
        <v>7790.62</v>
      </c>
    </row>
    <row r="17" spans="1:9" ht="15.75" x14ac:dyDescent="0.25">
      <c r="A17" s="6">
        <v>6</v>
      </c>
      <c r="B17" s="15" t="s">
        <v>5</v>
      </c>
      <c r="C17" s="10">
        <v>26</v>
      </c>
      <c r="D17" s="11">
        <f t="shared" si="0"/>
        <v>0.86699999999999999</v>
      </c>
      <c r="E17" s="12">
        <f t="shared" si="1"/>
        <v>780.3</v>
      </c>
      <c r="F17" s="12">
        <f t="shared" si="2"/>
        <v>23.408999999999999</v>
      </c>
      <c r="G17" s="21">
        <f t="shared" si="3"/>
        <v>803.70899999999995</v>
      </c>
      <c r="H17" s="13">
        <f t="shared" si="4"/>
        <v>993.30399999999997</v>
      </c>
      <c r="I17" s="13">
        <f t="shared" si="5"/>
        <v>3973.2159999999999</v>
      </c>
    </row>
    <row r="18" spans="1:9" ht="15.75" x14ac:dyDescent="0.25">
      <c r="A18" s="6">
        <v>7</v>
      </c>
      <c r="B18" s="15" t="s">
        <v>6</v>
      </c>
      <c r="C18" s="10">
        <v>32</v>
      </c>
      <c r="D18" s="11">
        <f t="shared" si="0"/>
        <v>1.0669999999999999</v>
      </c>
      <c r="E18" s="12">
        <f t="shared" si="1"/>
        <v>960.3</v>
      </c>
      <c r="F18" s="12">
        <f t="shared" si="2"/>
        <v>28.809000000000001</v>
      </c>
      <c r="G18" s="21">
        <f t="shared" si="3"/>
        <v>989.10899999999992</v>
      </c>
      <c r="H18" s="13">
        <f t="shared" si="4"/>
        <v>1222.44</v>
      </c>
      <c r="I18" s="13">
        <f t="shared" si="5"/>
        <v>4889.76</v>
      </c>
    </row>
    <row r="19" spans="1:9" ht="15.75" x14ac:dyDescent="0.25">
      <c r="A19" s="6">
        <v>8</v>
      </c>
      <c r="B19" s="15" t="s">
        <v>7</v>
      </c>
      <c r="C19" s="10">
        <v>18</v>
      </c>
      <c r="D19" s="11">
        <f t="shared" si="0"/>
        <v>0.6</v>
      </c>
      <c r="E19" s="12">
        <f t="shared" si="1"/>
        <v>540</v>
      </c>
      <c r="F19" s="12">
        <f t="shared" si="2"/>
        <v>16.2</v>
      </c>
      <c r="G19" s="21">
        <f t="shared" si="3"/>
        <v>556.20000000000005</v>
      </c>
      <c r="H19" s="13">
        <f t="shared" si="4"/>
        <v>687.40800000000002</v>
      </c>
      <c r="I19" s="13">
        <f t="shared" si="5"/>
        <v>2749.6320000000001</v>
      </c>
    </row>
    <row r="20" spans="1:9" ht="15.75" x14ac:dyDescent="0.25">
      <c r="A20" s="6">
        <v>9</v>
      </c>
      <c r="B20" s="15" t="s">
        <v>8</v>
      </c>
      <c r="C20" s="10">
        <v>23</v>
      </c>
      <c r="D20" s="11">
        <f t="shared" si="0"/>
        <v>0.76700000000000002</v>
      </c>
      <c r="E20" s="12">
        <f t="shared" si="1"/>
        <v>690.30000000000007</v>
      </c>
      <c r="F20" s="12">
        <f t="shared" si="2"/>
        <v>20.709</v>
      </c>
      <c r="G20" s="21">
        <f t="shared" si="3"/>
        <v>711.00900000000001</v>
      </c>
      <c r="H20" s="13">
        <f t="shared" si="4"/>
        <v>878.73599999999999</v>
      </c>
      <c r="I20" s="13">
        <f t="shared" si="5"/>
        <v>3514.944</v>
      </c>
    </row>
    <row r="21" spans="1:9" ht="15.75" x14ac:dyDescent="0.25">
      <c r="A21" s="6">
        <v>10</v>
      </c>
      <c r="B21" s="15" t="s">
        <v>9</v>
      </c>
      <c r="C21" s="10">
        <v>17</v>
      </c>
      <c r="D21" s="11">
        <f t="shared" si="0"/>
        <v>0.56699999999999995</v>
      </c>
      <c r="E21" s="12">
        <f t="shared" si="1"/>
        <v>510.29999999999995</v>
      </c>
      <c r="F21" s="12">
        <f t="shared" si="2"/>
        <v>15.308999999999999</v>
      </c>
      <c r="G21" s="21">
        <f t="shared" si="3"/>
        <v>525.60899999999992</v>
      </c>
      <c r="H21" s="13">
        <f t="shared" si="4"/>
        <v>649.6</v>
      </c>
      <c r="I21" s="13">
        <f t="shared" si="5"/>
        <v>2598.4</v>
      </c>
    </row>
    <row r="22" spans="1:9" ht="15.75" x14ac:dyDescent="0.25">
      <c r="A22" s="6">
        <v>11</v>
      </c>
      <c r="B22" s="15" t="s">
        <v>10</v>
      </c>
      <c r="C22" s="10">
        <v>13</v>
      </c>
      <c r="D22" s="11">
        <f t="shared" si="0"/>
        <v>0.433</v>
      </c>
      <c r="E22" s="12">
        <f t="shared" si="1"/>
        <v>389.7</v>
      </c>
      <c r="F22" s="12">
        <f t="shared" si="2"/>
        <v>11.691000000000001</v>
      </c>
      <c r="G22" s="21">
        <f t="shared" si="3"/>
        <v>401.39099999999996</v>
      </c>
      <c r="H22" s="13">
        <f t="shared" si="4"/>
        <v>496.07900000000001</v>
      </c>
      <c r="I22" s="13">
        <f t="shared" si="5"/>
        <v>1984.316</v>
      </c>
    </row>
    <row r="23" spans="1:9" ht="15.75" x14ac:dyDescent="0.25">
      <c r="A23" s="6">
        <v>12</v>
      </c>
      <c r="B23" s="15" t="s">
        <v>11</v>
      </c>
      <c r="C23" s="10">
        <v>11</v>
      </c>
      <c r="D23" s="11">
        <f t="shared" si="0"/>
        <v>0.36699999999999999</v>
      </c>
      <c r="E23" s="12">
        <f t="shared" si="1"/>
        <v>330.3</v>
      </c>
      <c r="F23" s="12">
        <f t="shared" si="2"/>
        <v>9.9090000000000007</v>
      </c>
      <c r="G23" s="21">
        <f t="shared" si="3"/>
        <v>340.209</v>
      </c>
      <c r="H23" s="13">
        <f t="shared" si="4"/>
        <v>420.464</v>
      </c>
      <c r="I23" s="13">
        <f t="shared" si="5"/>
        <v>1681.856</v>
      </c>
    </row>
    <row r="24" spans="1:9" ht="15.75" x14ac:dyDescent="0.25">
      <c r="A24" s="6">
        <v>13</v>
      </c>
      <c r="B24" s="15" t="s">
        <v>12</v>
      </c>
      <c r="C24" s="10">
        <v>27</v>
      </c>
      <c r="D24" s="11">
        <f t="shared" si="0"/>
        <v>0.9</v>
      </c>
      <c r="E24" s="12">
        <f t="shared" si="1"/>
        <v>810</v>
      </c>
      <c r="F24" s="12">
        <f t="shared" si="2"/>
        <v>24.3</v>
      </c>
      <c r="G24" s="21">
        <f t="shared" si="3"/>
        <v>834.3</v>
      </c>
      <c r="H24" s="13">
        <f t="shared" si="4"/>
        <v>1031.1110000000001</v>
      </c>
      <c r="I24" s="13">
        <f t="shared" si="5"/>
        <v>4124.4440000000004</v>
      </c>
    </row>
    <row r="25" spans="1:9" ht="15.75" x14ac:dyDescent="0.25">
      <c r="A25" s="6">
        <v>14</v>
      </c>
      <c r="B25" s="15" t="s">
        <v>25</v>
      </c>
      <c r="C25" s="10">
        <v>21</v>
      </c>
      <c r="D25" s="11">
        <f t="shared" si="0"/>
        <v>0.7</v>
      </c>
      <c r="E25" s="12">
        <f t="shared" si="1"/>
        <v>630</v>
      </c>
      <c r="F25" s="12">
        <f t="shared" si="2"/>
        <v>18.899999999999999</v>
      </c>
      <c r="G25" s="21">
        <f t="shared" si="3"/>
        <v>648.9</v>
      </c>
      <c r="H25" s="13">
        <f t="shared" si="4"/>
        <v>801.976</v>
      </c>
      <c r="I25" s="13">
        <f t="shared" si="5"/>
        <v>3207.904</v>
      </c>
    </row>
    <row r="26" spans="1:9" ht="15.75" x14ac:dyDescent="0.25">
      <c r="A26" s="6">
        <v>15</v>
      </c>
      <c r="B26" s="15" t="s">
        <v>13</v>
      </c>
      <c r="C26" s="10">
        <v>18</v>
      </c>
      <c r="D26" s="11">
        <f t="shared" si="0"/>
        <v>0.6</v>
      </c>
      <c r="E26" s="12">
        <f t="shared" si="1"/>
        <v>540</v>
      </c>
      <c r="F26" s="12">
        <f t="shared" si="2"/>
        <v>16.2</v>
      </c>
      <c r="G26" s="21">
        <f t="shared" si="3"/>
        <v>556.20000000000005</v>
      </c>
      <c r="H26" s="13">
        <f t="shared" si="4"/>
        <v>687.40800000000002</v>
      </c>
      <c r="I26" s="13">
        <f t="shared" si="5"/>
        <v>2749.6320000000001</v>
      </c>
    </row>
    <row r="27" spans="1:9" ht="15.75" x14ac:dyDescent="0.25">
      <c r="A27" s="6">
        <v>16</v>
      </c>
      <c r="B27" s="15" t="s">
        <v>14</v>
      </c>
      <c r="C27" s="10">
        <v>2</v>
      </c>
      <c r="D27" s="11">
        <f t="shared" si="0"/>
        <v>6.7000000000000004E-2</v>
      </c>
      <c r="E27" s="12">
        <f t="shared" si="1"/>
        <v>60.300000000000004</v>
      </c>
      <c r="F27" s="12">
        <f t="shared" si="2"/>
        <v>1.8089999999999999</v>
      </c>
      <c r="G27" s="21">
        <f t="shared" si="3"/>
        <v>62.109000000000002</v>
      </c>
      <c r="H27" s="13">
        <f t="shared" si="4"/>
        <v>76.760999999999996</v>
      </c>
      <c r="I27" s="13">
        <f t="shared" si="5"/>
        <v>307.04399999999998</v>
      </c>
    </row>
    <row r="28" spans="1:9" ht="15.75" x14ac:dyDescent="0.25">
      <c r="A28" s="6">
        <v>17</v>
      </c>
      <c r="B28" s="15" t="s">
        <v>15</v>
      </c>
      <c r="C28" s="10">
        <v>4</v>
      </c>
      <c r="D28" s="11">
        <f t="shared" si="0"/>
        <v>0.13300000000000001</v>
      </c>
      <c r="E28" s="12">
        <f t="shared" si="1"/>
        <v>119.7</v>
      </c>
      <c r="F28" s="12">
        <f t="shared" si="2"/>
        <v>3.5910000000000002</v>
      </c>
      <c r="G28" s="21">
        <f t="shared" si="3"/>
        <v>123.291</v>
      </c>
      <c r="H28" s="13">
        <f t="shared" si="4"/>
        <v>152.375</v>
      </c>
      <c r="I28" s="13">
        <f t="shared" si="5"/>
        <v>609.5</v>
      </c>
    </row>
    <row r="29" spans="1:9" ht="15.75" x14ac:dyDescent="0.25">
      <c r="A29" s="6">
        <v>18</v>
      </c>
      <c r="B29" s="15" t="s">
        <v>16</v>
      </c>
      <c r="C29" s="10">
        <v>2</v>
      </c>
      <c r="D29" s="11">
        <f t="shared" si="0"/>
        <v>6.7000000000000004E-2</v>
      </c>
      <c r="E29" s="12">
        <f t="shared" si="1"/>
        <v>60.300000000000004</v>
      </c>
      <c r="F29" s="12">
        <f t="shared" si="2"/>
        <v>1.8089999999999999</v>
      </c>
      <c r="G29" s="21">
        <f t="shared" si="3"/>
        <v>62.109000000000002</v>
      </c>
      <c r="H29" s="13">
        <f t="shared" si="4"/>
        <v>76.760999999999996</v>
      </c>
      <c r="I29" s="13">
        <f t="shared" si="5"/>
        <v>307.04399999999998</v>
      </c>
    </row>
    <row r="30" spans="1:9" ht="15.75" x14ac:dyDescent="0.25">
      <c r="A30" s="6">
        <v>19</v>
      </c>
      <c r="B30" s="15" t="s">
        <v>26</v>
      </c>
      <c r="C30" s="10">
        <v>2</v>
      </c>
      <c r="D30" s="11">
        <f t="shared" si="0"/>
        <v>6.7000000000000004E-2</v>
      </c>
      <c r="E30" s="12">
        <f t="shared" si="1"/>
        <v>60.300000000000004</v>
      </c>
      <c r="F30" s="12">
        <f>ROUND(E30*0.03,3)</f>
        <v>1.8089999999999999</v>
      </c>
      <c r="G30" s="21">
        <f t="shared" si="3"/>
        <v>62.109000000000002</v>
      </c>
      <c r="H30" s="13">
        <f t="shared" si="4"/>
        <v>76.760999999999996</v>
      </c>
      <c r="I30" s="13">
        <f t="shared" si="5"/>
        <v>307.04399999999998</v>
      </c>
    </row>
    <row r="31" spans="1:9" ht="15.75" x14ac:dyDescent="0.25">
      <c r="A31" s="6">
        <v>20</v>
      </c>
      <c r="B31" s="9" t="s">
        <v>23</v>
      </c>
      <c r="C31" s="10">
        <v>4</v>
      </c>
      <c r="D31" s="11">
        <f t="shared" si="0"/>
        <v>0.13300000000000001</v>
      </c>
      <c r="E31" s="12">
        <f t="shared" si="1"/>
        <v>119.7</v>
      </c>
      <c r="F31" s="12">
        <f t="shared" si="2"/>
        <v>3.5910000000000002</v>
      </c>
      <c r="G31" s="21">
        <f t="shared" si="3"/>
        <v>123.291</v>
      </c>
      <c r="H31" s="13">
        <f t="shared" si="4"/>
        <v>152.375</v>
      </c>
      <c r="I31" s="13">
        <f t="shared" si="5"/>
        <v>609.5</v>
      </c>
    </row>
    <row r="32" spans="1:9" ht="15.75" x14ac:dyDescent="0.25">
      <c r="A32" s="6">
        <v>21</v>
      </c>
      <c r="B32" s="15" t="s">
        <v>17</v>
      </c>
      <c r="C32" s="10">
        <v>4</v>
      </c>
      <c r="D32" s="11">
        <f t="shared" si="0"/>
        <v>0.13300000000000001</v>
      </c>
      <c r="E32" s="12">
        <f t="shared" si="1"/>
        <v>119.7</v>
      </c>
      <c r="F32" s="12">
        <f t="shared" si="2"/>
        <v>3.5910000000000002</v>
      </c>
      <c r="G32" s="21">
        <f t="shared" si="3"/>
        <v>123.291</v>
      </c>
      <c r="H32" s="13">
        <f t="shared" si="4"/>
        <v>152.375</v>
      </c>
      <c r="I32" s="13">
        <f t="shared" si="5"/>
        <v>609.5</v>
      </c>
    </row>
    <row r="33" spans="1:9" ht="15.75" x14ac:dyDescent="0.25">
      <c r="A33" s="6">
        <v>22</v>
      </c>
      <c r="B33" s="15" t="s">
        <v>18</v>
      </c>
      <c r="C33" s="10">
        <v>6</v>
      </c>
      <c r="D33" s="11">
        <f t="shared" si="0"/>
        <v>0.2</v>
      </c>
      <c r="E33" s="12">
        <f t="shared" si="1"/>
        <v>180</v>
      </c>
      <c r="F33" s="12">
        <f t="shared" si="2"/>
        <v>5.4</v>
      </c>
      <c r="G33" s="21">
        <f t="shared" si="3"/>
        <v>185.4</v>
      </c>
      <c r="H33" s="13">
        <f t="shared" si="4"/>
        <v>229.136</v>
      </c>
      <c r="I33" s="13">
        <f t="shared" si="5"/>
        <v>916.54399999999998</v>
      </c>
    </row>
    <row r="34" spans="1:9" ht="15.75" x14ac:dyDescent="0.25">
      <c r="A34" s="6">
        <v>23</v>
      </c>
      <c r="B34" s="9" t="s">
        <v>19</v>
      </c>
      <c r="C34" s="23">
        <f>D34*30</f>
        <v>164.07078315895208</v>
      </c>
      <c r="D34" s="11">
        <f>E34/900</f>
        <v>5.4690261052984024</v>
      </c>
      <c r="E34" s="12">
        <f>G34/1.03</f>
        <v>4922.1234947685625</v>
      </c>
      <c r="F34" s="12">
        <f>E34*0.03</f>
        <v>147.66370484305688</v>
      </c>
      <c r="G34" s="21">
        <f>H34/1.2359</f>
        <v>5069.7871996116191</v>
      </c>
      <c r="H34" s="13">
        <f>I34/4</f>
        <v>6265.75</v>
      </c>
      <c r="I34" s="13">
        <v>25063</v>
      </c>
    </row>
    <row r="35" spans="1:9" ht="15.75" x14ac:dyDescent="0.25">
      <c r="A35" s="5"/>
      <c r="B35" s="16" t="s">
        <v>24</v>
      </c>
      <c r="C35" s="22">
        <f>SUM(C12:C34)</f>
        <v>608.07078315895205</v>
      </c>
      <c r="D35" s="18">
        <f>SUM(D12:D34)</f>
        <v>20.271026105298397</v>
      </c>
      <c r="E35" s="17">
        <f t="shared" ref="E35:I35" si="6">SUM(E12:E34)</f>
        <v>18243.923494768562</v>
      </c>
      <c r="F35" s="17">
        <f t="shared" si="6"/>
        <v>547.31770484305696</v>
      </c>
      <c r="G35" s="22">
        <f t="shared" si="6"/>
        <v>18791.241199611621</v>
      </c>
      <c r="H35" s="22">
        <f t="shared" si="6"/>
        <v>23224.097000000002</v>
      </c>
      <c r="I35" s="22">
        <f t="shared" si="6"/>
        <v>92896.388000000006</v>
      </c>
    </row>
    <row r="36" spans="1:9" ht="15.75" x14ac:dyDescent="0.25">
      <c r="A36" s="5"/>
      <c r="B36" s="16"/>
      <c r="C36" s="4"/>
      <c r="D36" s="4"/>
      <c r="E36" s="4"/>
      <c r="F36" s="4"/>
      <c r="G36" s="5"/>
      <c r="H36" s="19"/>
      <c r="I36" s="20"/>
    </row>
    <row r="37" spans="1:9" x14ac:dyDescent="0.25">
      <c r="B37"/>
    </row>
  </sheetData>
  <mergeCells count="1">
    <mergeCell ref="A7:I9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Mērķdotācija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2022-09-15T12:55:37Z</cp:lastPrinted>
  <dcterms:created xsi:type="dcterms:W3CDTF">2020-09-18T06:07:44Z</dcterms:created>
  <dcterms:modified xsi:type="dcterms:W3CDTF">2022-10-04T10:16:13Z</dcterms:modified>
</cp:coreProperties>
</file>